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tt 1" sheetId="1" r:id="rId4"/>
  </sheets>
</workbook>
</file>

<file path=xl/sharedStrings.xml><?xml version="1.0" encoding="utf-8"?>
<sst xmlns="http://schemas.openxmlformats.org/spreadsheetml/2006/main" uniqueCount="46">
  <si>
    <t>Kaliber Berechnungen</t>
  </si>
  <si>
    <t>Kaliber-DRM
in mm</t>
  </si>
  <si>
    <t>Masse m
in g</t>
  </si>
  <si>
    <r>
      <rPr>
        <b val="1"/>
        <sz val="10"/>
        <color indexed="8"/>
        <rFont val="Helvetica Neue"/>
      </rPr>
      <t>V</t>
    </r>
    <r>
      <rPr>
        <b val="1"/>
        <vertAlign val="subscript"/>
        <sz val="10"/>
        <color indexed="8"/>
        <rFont val="Helvetica Neue"/>
      </rPr>
      <t>0</t>
    </r>
    <r>
      <rPr>
        <b val="1"/>
        <sz val="10"/>
        <color indexed="8"/>
        <rFont val="Helvetica Neue"/>
      </rPr>
      <t xml:space="preserve">
</t>
    </r>
    <r>
      <rPr>
        <b val="1"/>
        <sz val="10"/>
        <color indexed="8"/>
        <rFont val="Helvetica Neue"/>
      </rPr>
      <t>in m/s</t>
    </r>
  </si>
  <si>
    <r>
      <rPr>
        <b val="1"/>
        <sz val="10"/>
        <color indexed="8"/>
        <rFont val="Helvetica Neue"/>
      </rPr>
      <t xml:space="preserve">Fläche A
</t>
    </r>
    <r>
      <rPr>
        <b val="1"/>
        <sz val="10"/>
        <color indexed="8"/>
        <rFont val="Helvetica Neue"/>
      </rPr>
      <t>in cm</t>
    </r>
    <r>
      <rPr>
        <b val="1"/>
        <vertAlign val="superscript"/>
        <sz val="10"/>
        <color indexed="8"/>
        <rFont val="Helvetica Neue"/>
      </rPr>
      <t>2</t>
    </r>
  </si>
  <si>
    <r>
      <rPr>
        <b val="1"/>
        <sz val="10"/>
        <color indexed="8"/>
        <rFont val="Helvetica Neue"/>
      </rPr>
      <t xml:space="preserve">q (QB)
</t>
    </r>
    <r>
      <rPr>
        <b val="1"/>
        <sz val="10"/>
        <color indexed="8"/>
        <rFont val="Helvetica Neue"/>
      </rPr>
      <t>in g/cm</t>
    </r>
    <r>
      <rPr>
        <b val="1"/>
        <vertAlign val="superscript"/>
        <sz val="10"/>
        <color indexed="8"/>
        <rFont val="Helvetica Neue"/>
      </rPr>
      <t>2</t>
    </r>
  </si>
  <si>
    <r>
      <rPr>
        <b val="1"/>
        <sz val="10"/>
        <color indexed="8"/>
        <rFont val="Helvetica Neue"/>
      </rPr>
      <t xml:space="preserve">Hülsen-volumen V
</t>
    </r>
    <r>
      <rPr>
        <b val="1"/>
        <sz val="10"/>
        <color indexed="8"/>
        <rFont val="Helvetica Neue"/>
      </rPr>
      <t>in cm</t>
    </r>
    <r>
      <rPr>
        <b val="1"/>
        <vertAlign val="superscript"/>
        <sz val="10"/>
        <color indexed="8"/>
        <rFont val="Helvetica Neue"/>
      </rPr>
      <t>3</t>
    </r>
  </si>
  <si>
    <t>Öffnungs-verhältnis
in cm</t>
  </si>
  <si>
    <t>Ladung</t>
  </si>
  <si>
    <t>Schätzung 
Barrel Life 
MikeCR</t>
  </si>
  <si>
    <t>Long Range
0,5 MOA
Schätzung</t>
  </si>
  <si>
    <t>Training
Schätzung</t>
  </si>
  <si>
    <t>.338 LM 300 gr</t>
  </si>
  <si>
    <t>RS-80 94.2 gr</t>
  </si>
  <si>
    <t>.308 Win 220 gr</t>
  </si>
  <si>
    <t>RS-52 40.0 gr</t>
  </si>
  <si>
    <t>.300 WM 210 gr</t>
  </si>
  <si>
    <t>RS-76 77.0 gr</t>
  </si>
  <si>
    <t>.338 LM 250 gr</t>
  </si>
  <si>
    <t>8 x 68 S 224 gr</t>
  </si>
  <si>
    <t>RS-70 72.0 gr</t>
  </si>
  <si>
    <t>6,5 CR 140 gr</t>
  </si>
  <si>
    <t>RS-60 42.5 gr</t>
  </si>
  <si>
    <t>6,5 x 68 130 gr</t>
  </si>
  <si>
    <t>RS-80 77.0 gr</t>
  </si>
  <si>
    <t>.308 Win 168 gr</t>
  </si>
  <si>
    <t>RS-52 44.4 gr</t>
  </si>
  <si>
    <t>6,5 x 55 SE</t>
  </si>
  <si>
    <t>RS-60 47.0gr</t>
  </si>
  <si>
    <t>8 x 68 S 180  gr</t>
  </si>
  <si>
    <t>8 x 57 IS</t>
  </si>
  <si>
    <t>.223 Rem 82 gr</t>
  </si>
  <si>
    <t>RS-40 21.5 gr</t>
  </si>
  <si>
    <t>6mm BR Norma 85 gr</t>
  </si>
  <si>
    <t>6 x 47 SM</t>
  </si>
  <si>
    <t>RS-40 36.5 gr</t>
  </si>
  <si>
    <t>9 mm</t>
  </si>
  <si>
    <t>V N320 3.70 gr</t>
  </si>
  <si>
    <t>n.b.</t>
  </si>
  <si>
    <t>.22 LR</t>
  </si>
  <si>
    <t>Umrechnung</t>
  </si>
  <si>
    <t>Grain</t>
  </si>
  <si>
    <t>Gramm</t>
  </si>
  <si>
    <t>Grain in Gramm</t>
  </si>
  <si>
    <t>Formel A</t>
  </si>
  <si>
    <t>Formel q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</si>
</sst>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b val="1"/>
      <vertAlign val="subscript"/>
      <sz val="10"/>
      <color indexed="8"/>
      <name val="Helvetica Neue"/>
    </font>
    <font>
      <b val="1"/>
      <vertAlign val="superscript"/>
      <sz val="10"/>
      <color indexed="8"/>
      <name val="Helvetica Neue"/>
    </font>
    <font>
      <b val="1"/>
      <sz val="10"/>
      <color indexed="13"/>
      <name val="Helvetica Neue"/>
    </font>
    <font>
      <b val="1"/>
      <sz val="10"/>
      <color indexed="14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vertical="top" wrapText="1"/>
    </xf>
    <xf numFmtId="0" fontId="2" fillId="3" borderId="2" applyNumberFormat="0" applyFont="1" applyFill="1" applyBorder="1" applyAlignment="1" applyProtection="0">
      <alignment vertical="top" wrapText="1"/>
    </xf>
    <xf numFmtId="4" fontId="0" borderId="3" applyNumberFormat="1" applyFont="1" applyFill="0" applyBorder="1" applyAlignment="1" applyProtection="0">
      <alignment vertical="top" wrapText="1"/>
    </xf>
    <xf numFmtId="4" fontId="0" borderId="4" applyNumberFormat="1" applyFont="1" applyFill="0" applyBorder="1" applyAlignment="1" applyProtection="0">
      <alignment vertical="top" wrapText="1"/>
    </xf>
    <xf numFmtId="49" fontId="2" fillId="3" borderId="5" applyNumberFormat="1" applyFont="1" applyFill="1" applyBorder="1" applyAlignment="1" applyProtection="0">
      <alignment vertical="top" wrapText="1"/>
    </xf>
    <xf numFmtId="4" fontId="0" borderId="6" applyNumberFormat="1" applyFont="1" applyFill="0" applyBorder="1" applyAlignment="1" applyProtection="0">
      <alignment vertical="top" wrapText="1"/>
    </xf>
    <xf numFmtId="4" fontId="0" borderId="7" applyNumberFormat="1" applyFont="1" applyFill="0" applyBorder="1" applyAlignment="1" applyProtection="0">
      <alignment vertical="top" wrapText="1"/>
    </xf>
    <xf numFmtId="4" fontId="0" fillId="3" borderId="7" applyNumberFormat="1" applyFont="1" applyFill="1" applyBorder="1" applyAlignment="1" applyProtection="0">
      <alignment vertical="top" wrapText="1"/>
    </xf>
    <xf numFmtId="4" fontId="5" fillId="3" borderId="7" applyNumberFormat="1" applyFont="1" applyFill="1" applyBorder="1" applyAlignment="1" applyProtection="0">
      <alignment vertical="top" wrapText="1"/>
    </xf>
    <xf numFmtId="4" fontId="6" fillId="3" borderId="7" applyNumberFormat="1" applyFont="1" applyFill="1" applyBorder="1" applyAlignment="1" applyProtection="0">
      <alignment vertical="top" wrapText="1"/>
    </xf>
    <xf numFmtId="49" fontId="0" fillId="3" borderId="7" applyNumberFormat="1" applyFont="1" applyFill="1" applyBorder="1" applyAlignment="1" applyProtection="0">
      <alignment vertical="top" wrapText="1"/>
    </xf>
    <xf numFmtId="3" fontId="6" fillId="3" borderId="7" applyNumberFormat="1" applyFont="1" applyFill="1" applyBorder="1" applyAlignment="1" applyProtection="0">
      <alignment vertical="top" wrapText="1"/>
    </xf>
    <xf numFmtId="3" fontId="5" fillId="3" borderId="7" applyNumberFormat="1" applyFont="1" applyFill="1" applyBorder="1" applyAlignment="1" applyProtection="0">
      <alignment vertical="top" wrapText="1"/>
    </xf>
    <xf numFmtId="3" fontId="0" fillId="3" borderId="7" applyNumberFormat="1" applyFont="1" applyFill="1" applyBorder="1" applyAlignment="1" applyProtection="0">
      <alignment vertical="top" wrapText="1"/>
    </xf>
    <xf numFmtId="0" fontId="2" fillId="3" borderId="5" applyNumberFormat="0" applyFont="1" applyFill="1" applyBorder="1" applyAlignment="1" applyProtection="0">
      <alignment vertical="top" wrapText="1"/>
    </xf>
    <xf numFmtId="49" fontId="2" fillId="3" borderId="6" applyNumberFormat="1" applyFont="1" applyFill="1" applyBorder="1" applyAlignment="1" applyProtection="0">
      <alignment vertical="top" wrapText="1"/>
    </xf>
    <xf numFmtId="49" fontId="2" fillId="3" borderId="7" applyNumberFormat="1" applyFont="1" applyFill="1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2" fontId="2" fillId="3" borderId="7" applyNumberFormat="1" applyFont="1" applyFill="1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0" fontId="0" borderId="5" applyNumberFormat="0" applyFont="1" applyFill="0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2" fontId="0" borderId="7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017000"/>
      <rgbColor rgb="ffb417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10</xdr:col>
      <xdr:colOff>528319</xdr:colOff>
      <xdr:row>21</xdr:row>
      <xdr:rowOff>9397</xdr:rowOff>
    </xdr:from>
    <xdr:to>
      <xdr:col>12</xdr:col>
      <xdr:colOff>343840</xdr:colOff>
      <xdr:row>26</xdr:row>
      <xdr:rowOff>339356</xdr:rowOff>
    </xdr:to>
    <xdr:pic>
      <xdr:nvPicPr>
        <xdr:cNvPr id="2" name="logo_vprojekte_01_2020_V2.jp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9316719" y="5763132"/>
          <a:ext cx="1593522" cy="16031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255372</xdr:colOff>
      <xdr:row>26</xdr:row>
      <xdr:rowOff>177469</xdr:rowOff>
    </xdr:from>
    <xdr:to>
      <xdr:col>6</xdr:col>
      <xdr:colOff>653109</xdr:colOff>
      <xdr:row>26</xdr:row>
      <xdr:rowOff>475449</xdr:rowOff>
    </xdr:to>
    <xdr:sp>
      <xdr:nvSpPr>
        <xdr:cNvPr id="3" name="Shape 3"/>
        <xdr:cNvSpPr txBox="1"/>
      </xdr:nvSpPr>
      <xdr:spPr>
        <a:xfrm>
          <a:off x="5449672" y="7204379"/>
          <a:ext cx="397738" cy="297981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 wrap="none" lIns="0" tIns="0" rIns="0" bIns="0">
          <a:spAutoFit/>
        </a:bodyPr>
        <a:lstStyle/>
        <a:p>
          <a:pPr/>
          <a14:m>
            <m:oMathPara>
              <m:oMathParaPr>
                <m:jc m:val="centerGroup"/>
              </m:oMathParaPr>
              <m:oMath>
                <m:r>
                  <a:rPr xmlns:a="http://schemas.openxmlformats.org/drawingml/2006/main" sz="1100" i="1">
                    <a:solidFill>
                      <a:srgbClr val="000000"/>
                    </a:solidFill>
                    <a:latin typeface="Cambria Math" panose="02040503050406030204" pitchFamily="18" charset="0"/>
                  </a:rPr>
                  <m:t>q</m:t>
                </m:r>
                <m:r>
                  <a:rPr xmlns:a="http://schemas.openxmlformats.org/drawingml/2006/main" sz="1100" i="1">
                    <a:solidFill>
                      <a:srgbClr val="000000"/>
                    </a:solidFill>
                    <a:latin typeface="Cambria Math" panose="02040503050406030204" pitchFamily="18" charset="0"/>
                  </a:rPr>
                  <m:t>=</m:t>
                </m:r>
                <m:f>
                  <m:fPr>
                    <m:ctrlPr>
                      <a:rPr xmlns:a="http://schemas.openxmlformats.org/drawingml/2006/main" sz="11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</m:ctrlPr>
                    <m:type m:val="bar"/>
                  </m:fPr>
                  <m:num>
                    <m:r>
                      <a:rPr xmlns:a="http://schemas.openxmlformats.org/drawingml/2006/main" sz="11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A</m:t>
                    </m:r>
                  </m:num>
                  <m:den>
                    <m:r>
                      <a:rPr xmlns:a="http://schemas.openxmlformats.org/drawingml/2006/main" sz="11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m</m:t>
                    </m:r>
                  </m:den>
                </m:f>
              </m:oMath>
            </m:oMathPara>
          </a14:m>
          <a:endParaRPr sz="1100">
            <a:solidFill>
              <a:srgbClr val="000000"/>
            </a:solidFill>
          </a:endParaRPr>
        </a:p>
      </xdr:txBody>
    </xdr:sp>
    <xdr:clientData/>
  </xdr:twoCellAnchor>
  <xdr:twoCellAnchor>
    <xdr:from>
      <xdr:col>5</xdr:col>
      <xdr:colOff>78223</xdr:colOff>
      <xdr:row>26</xdr:row>
      <xdr:rowOff>177469</xdr:rowOff>
    </xdr:from>
    <xdr:to>
      <xdr:col>5</xdr:col>
      <xdr:colOff>734173</xdr:colOff>
      <xdr:row>26</xdr:row>
      <xdr:rowOff>501243</xdr:rowOff>
    </xdr:to>
    <xdr:sp>
      <xdr:nvSpPr>
        <xdr:cNvPr id="4" name="Shape 4"/>
        <xdr:cNvSpPr txBox="1"/>
      </xdr:nvSpPr>
      <xdr:spPr>
        <a:xfrm>
          <a:off x="4459723" y="7204379"/>
          <a:ext cx="655951" cy="323775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 wrap="none" lIns="0" tIns="0" rIns="0" bIns="0">
          <a:spAutoFit/>
        </a:bodyPr>
        <a:lstStyle/>
        <a:p>
          <a:pPr/>
          <a14:m>
            <m:oMathPara>
              <m:oMathParaPr>
                <m:jc m:val="centerGroup"/>
              </m:oMathParaPr>
              <m:oMath>
                <m:r>
                  <a:rPr xmlns:a="http://schemas.openxmlformats.org/drawingml/2006/main" sz="1100" i="1">
                    <a:solidFill>
                      <a:srgbClr val="000000"/>
                    </a:solidFill>
                    <a:latin typeface="Cambria Math" panose="02040503050406030204" pitchFamily="18" charset="0"/>
                  </a:rPr>
                  <m:t>A</m:t>
                </m:r>
                <m:r>
                  <a:rPr xmlns:a="http://schemas.openxmlformats.org/drawingml/2006/main" sz="1100" i="1">
                    <a:solidFill>
                      <a:srgbClr val="000000"/>
                    </a:solidFill>
                    <a:latin typeface="Cambria Math" panose="02040503050406030204" pitchFamily="18" charset="0"/>
                  </a:rPr>
                  <m:t>=</m:t>
                </m:r>
                <m:f>
                  <m:fPr>
                    <m:ctrlPr>
                      <a:rPr xmlns:a="http://schemas.openxmlformats.org/drawingml/2006/main" sz="11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</m:ctrlPr>
                    <m:type m:val="bar"/>
                  </m:fPr>
                  <m:num>
                    <m:r>
                      <a:rPr xmlns:a="http://schemas.openxmlformats.org/drawingml/2006/main" sz="11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π</m:t>
                    </m:r>
                    <m:r>
                      <a:rPr xmlns:a="http://schemas.openxmlformats.org/drawingml/2006/main" sz="11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*</m:t>
                    </m:r>
                    <m:sSup>
                      <m:e>
                        <m:r>
                          <a:rPr xmlns:a="http://schemas.openxmlformats.org/drawingml/2006/main" sz="11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d</m:t>
                        </m:r>
                      </m:e>
                      <m:sup>
                        <m:r>
                          <a:rPr xmlns:a="http://schemas.openxmlformats.org/drawingml/2006/main" sz="11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num>
                  <m:den>
                    <m:r>
                      <a:rPr xmlns:a="http://schemas.openxmlformats.org/drawingml/2006/main" sz="11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4</m:t>
                    </m:r>
                  </m:den>
                </m:f>
              </m:oMath>
            </m:oMathPara>
          </a14:m>
          <a:endParaRPr sz="1100">
            <a:solidFill>
              <a:srgbClr val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B2:M27"/>
  <sheetViews>
    <sheetView workbookViewId="0" showGridLines="0" defaultGridColor="1">
      <pane topLeftCell="C3" xSplit="2" ySplit="2" activePane="bottomRight" state="frozen"/>
    </sheetView>
  </sheetViews>
  <sheetFormatPr defaultColWidth="16.3333" defaultRowHeight="19.9" customHeight="1" outlineLevelRow="0" outlineLevelCol="0"/>
  <cols>
    <col min="1" max="1" width="6.8125" style="1" customWidth="1"/>
    <col min="2" max="2" width="19.3438" style="1" customWidth="1"/>
    <col min="3" max="3" width="13.0391" style="1" customWidth="1"/>
    <col min="4" max="4" width="10.5156" style="1" customWidth="1"/>
    <col min="5" max="5" width="7.91406" style="1" customWidth="1"/>
    <col min="6" max="6" width="10.6406" style="1" customWidth="1"/>
    <col min="7" max="7" width="11.1016" style="1" customWidth="1"/>
    <col min="8" max="8" width="11.25" style="1" customWidth="1"/>
    <col min="9" max="9" width="10.7734" style="1" customWidth="1"/>
    <col min="10" max="10" width="13.8359" style="1" customWidth="1"/>
    <col min="11" max="13" width="11.6641" style="1" customWidth="1"/>
    <col min="14" max="256" width="16.3516" style="1" customWidth="1"/>
  </cols>
  <sheetData>
    <row r="1" ht="27.65" customHeight="1">
      <c r="B1" t="s" s="2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4.25" customHeight="1">
      <c r="B2" s="3"/>
      <c r="C2" t="s" s="4">
        <v>1</v>
      </c>
      <c r="D2" t="s" s="4">
        <v>2</v>
      </c>
      <c r="E2" t="s" s="4">
        <v>3</v>
      </c>
      <c r="F2" t="s" s="4">
        <v>4</v>
      </c>
      <c r="G2" t="s" s="4">
        <v>5</v>
      </c>
      <c r="H2" t="s" s="4">
        <v>6</v>
      </c>
      <c r="I2" t="s" s="4">
        <v>7</v>
      </c>
      <c r="J2" t="s" s="4">
        <v>8</v>
      </c>
      <c r="K2" t="s" s="4">
        <v>9</v>
      </c>
      <c r="L2" t="s" s="4">
        <v>10</v>
      </c>
      <c r="M2" t="s" s="4">
        <v>11</v>
      </c>
    </row>
    <row r="3" ht="20.25" customHeight="1"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</row>
    <row r="4" ht="20.05" customHeight="1">
      <c r="B4" t="s" s="8">
        <v>12</v>
      </c>
      <c r="C4" s="9">
        <v>8.609999999999999</v>
      </c>
      <c r="D4" s="10">
        <v>19.44</v>
      </c>
      <c r="E4" s="10">
        <v>828</v>
      </c>
      <c r="F4" s="11">
        <f>PI()*C4*C4/4*0.01</f>
        <v>0.58223215188796</v>
      </c>
      <c r="G4" s="12">
        <f>D4/F4</f>
        <v>33.3887435397777</v>
      </c>
      <c r="H4" s="10">
        <v>7.434</v>
      </c>
      <c r="I4" s="13">
        <f>H4/F4</f>
        <v>12.7681028536372</v>
      </c>
      <c r="J4" t="s" s="14">
        <v>13</v>
      </c>
      <c r="K4" s="15">
        <v>1220</v>
      </c>
      <c r="L4" s="15">
        <f>K4*2</f>
        <v>2440</v>
      </c>
      <c r="M4" s="15">
        <f>K4*3</f>
        <v>3660</v>
      </c>
    </row>
    <row r="5" ht="20.05" customHeight="1">
      <c r="B5" t="s" s="8">
        <v>14</v>
      </c>
      <c r="C5" s="9">
        <v>7.85</v>
      </c>
      <c r="D5" s="10">
        <v>14.26</v>
      </c>
      <c r="E5" s="10">
        <v>823</v>
      </c>
      <c r="F5" s="11">
        <f>PI()*C5*C5/4*0.01</f>
        <v>0.483981983239593</v>
      </c>
      <c r="G5" s="12">
        <f>D5/F5</f>
        <v>29.4639067027845</v>
      </c>
      <c r="H5" s="10">
        <v>3.655</v>
      </c>
      <c r="I5" s="12">
        <f>H5/F5</f>
        <v>7.55193401112745</v>
      </c>
      <c r="J5" t="s" s="14">
        <v>15</v>
      </c>
      <c r="K5" s="16">
        <v>4425</v>
      </c>
      <c r="L5" s="16">
        <f>K5*2</f>
        <v>8850</v>
      </c>
      <c r="M5" s="16">
        <f>K5*3</f>
        <v>13275</v>
      </c>
    </row>
    <row r="6" ht="20.05" customHeight="1">
      <c r="B6" t="s" s="8">
        <v>16</v>
      </c>
      <c r="C6" s="9">
        <v>7.85</v>
      </c>
      <c r="D6" s="10">
        <v>13.608</v>
      </c>
      <c r="E6" s="10">
        <v>837</v>
      </c>
      <c r="F6" s="11">
        <f>PI()*C6*C6/4*0.01</f>
        <v>0.483981983239593</v>
      </c>
      <c r="G6" s="12">
        <f>D6/F6</f>
        <v>28.1167491172154</v>
      </c>
      <c r="H6" s="10">
        <v>6.006</v>
      </c>
      <c r="I6" s="13">
        <f>H6/F6</f>
        <v>12.4095528511167</v>
      </c>
      <c r="J6" t="s" s="14">
        <v>17</v>
      </c>
      <c r="K6" s="15">
        <v>1277</v>
      </c>
      <c r="L6" s="15">
        <f>K6*2</f>
        <v>2554</v>
      </c>
      <c r="M6" s="15">
        <f>K6*3</f>
        <v>3831</v>
      </c>
    </row>
    <row r="7" ht="20.05" customHeight="1">
      <c r="B7" t="s" s="8">
        <v>18</v>
      </c>
      <c r="C7" s="9">
        <v>8.609999999999999</v>
      </c>
      <c r="D7" s="10">
        <v>16.2</v>
      </c>
      <c r="E7" s="10"/>
      <c r="F7" s="11">
        <f>PI()*C7*C7/4*0.01</f>
        <v>0.58223215188796</v>
      </c>
      <c r="G7" s="12">
        <f>D7/F7</f>
        <v>27.8239529498148</v>
      </c>
      <c r="H7" s="10">
        <v>7.434</v>
      </c>
      <c r="I7" s="13">
        <f>H7/F7</f>
        <v>12.7681028536372</v>
      </c>
      <c r="J7" s="11"/>
      <c r="K7" s="17"/>
      <c r="L7" s="17"/>
      <c r="M7" s="17"/>
    </row>
    <row r="8" ht="20.05" customHeight="1">
      <c r="B8" t="s" s="8">
        <v>19</v>
      </c>
      <c r="C8" s="9">
        <v>8.220000000000001</v>
      </c>
      <c r="D8" s="10">
        <v>14.515</v>
      </c>
      <c r="E8" s="10">
        <v>857</v>
      </c>
      <c r="F8" s="11">
        <f>PI()*C8*C8/4*0.01</f>
        <v>0.5306809726370409</v>
      </c>
      <c r="G8" s="12">
        <f>D8/F8</f>
        <v>27.351649575587</v>
      </c>
      <c r="H8" s="10">
        <v>5.603</v>
      </c>
      <c r="I8" s="11">
        <f>H8/F8</f>
        <v>10.5581324541518</v>
      </c>
      <c r="J8" t="s" s="14">
        <v>20</v>
      </c>
      <c r="K8" s="15">
        <v>1426</v>
      </c>
      <c r="L8" s="15">
        <f>K8*2</f>
        <v>2852</v>
      </c>
      <c r="M8" s="15">
        <f>K8*3</f>
        <v>4278</v>
      </c>
    </row>
    <row r="9" ht="20.05" customHeight="1">
      <c r="B9" t="s" s="8">
        <v>21</v>
      </c>
      <c r="C9" s="9">
        <v>6.71</v>
      </c>
      <c r="D9" s="10">
        <v>9.071999999999999</v>
      </c>
      <c r="E9" s="10">
        <v>855</v>
      </c>
      <c r="F9" s="11">
        <f>PI()*C9*C9/4*0.01</f>
        <v>0.353618454486231</v>
      </c>
      <c r="G9" s="11">
        <f>D9/F9</f>
        <v>25.654769667439</v>
      </c>
      <c r="H9" s="10">
        <v>3.493</v>
      </c>
      <c r="I9" s="11">
        <f>H9/F9</f>
        <v>9.87787813584262</v>
      </c>
      <c r="J9" t="s" s="14">
        <v>22</v>
      </c>
      <c r="K9" s="17">
        <v>1808</v>
      </c>
      <c r="L9" s="17">
        <f>K9*2</f>
        <v>3616</v>
      </c>
      <c r="M9" s="17">
        <f>K9*3</f>
        <v>5424</v>
      </c>
    </row>
    <row r="10" ht="20.05" customHeight="1">
      <c r="B10" t="s" s="8">
        <v>23</v>
      </c>
      <c r="C10" s="9">
        <v>6.7</v>
      </c>
      <c r="D10" s="10">
        <v>8.42</v>
      </c>
      <c r="E10" s="10">
        <v>978</v>
      </c>
      <c r="F10" s="11">
        <f>PI()*C10*C10/4*0.01</f>
        <v>0.352565235549115</v>
      </c>
      <c r="G10" s="11">
        <f>D10/F10</f>
        <v>23.8821050716642</v>
      </c>
      <c r="H10" s="10">
        <v>5.603</v>
      </c>
      <c r="I10" s="13">
        <f>H10/F10</f>
        <v>15.8920943843865</v>
      </c>
      <c r="J10" t="s" s="14">
        <v>24</v>
      </c>
      <c r="K10" s="15">
        <v>663</v>
      </c>
      <c r="L10" s="15">
        <f>K10*2</f>
        <v>1326</v>
      </c>
      <c r="M10" s="15">
        <f>K10*3</f>
        <v>1989</v>
      </c>
    </row>
    <row r="11" ht="20.05" customHeight="1">
      <c r="B11" t="s" s="8">
        <v>25</v>
      </c>
      <c r="C11" s="9">
        <v>7.85</v>
      </c>
      <c r="D11" s="10">
        <v>10.89</v>
      </c>
      <c r="E11" s="10"/>
      <c r="F11" s="11">
        <f>PI()*C11*C11/4*0.01</f>
        <v>0.483981983239593</v>
      </c>
      <c r="G11" s="11">
        <f>D11/F11</f>
        <v>22.5008375871896</v>
      </c>
      <c r="H11" s="10">
        <v>3.655</v>
      </c>
      <c r="I11" s="12">
        <f>H11/F11</f>
        <v>7.55193401112745</v>
      </c>
      <c r="J11" t="s" s="14">
        <v>26</v>
      </c>
      <c r="K11" s="16">
        <v>4430</v>
      </c>
      <c r="L11" s="16">
        <f>K11*2</f>
        <v>8860</v>
      </c>
      <c r="M11" s="16">
        <f>K11*3</f>
        <v>13290</v>
      </c>
    </row>
    <row r="12" ht="20.05" customHeight="1">
      <c r="B12" t="s" s="8">
        <v>27</v>
      </c>
      <c r="C12" s="9">
        <v>6.71</v>
      </c>
      <c r="D12" s="10">
        <v>7.78</v>
      </c>
      <c r="E12" s="10"/>
      <c r="F12" s="11">
        <f>PI()*C12*C12/4*0.01</f>
        <v>0.353618454486231</v>
      </c>
      <c r="G12" s="11">
        <f>D12/F12</f>
        <v>22.001114198928</v>
      </c>
      <c r="H12" s="10">
        <v>3.714</v>
      </c>
      <c r="I12" s="11">
        <f>H12/F12</f>
        <v>10.5028455186142</v>
      </c>
      <c r="J12" t="s" s="14">
        <v>28</v>
      </c>
      <c r="K12" s="17">
        <v>1615</v>
      </c>
      <c r="L12" s="17">
        <f>K12*2</f>
        <v>3230</v>
      </c>
      <c r="M12" s="17">
        <f>K12*3</f>
        <v>4845</v>
      </c>
    </row>
    <row r="13" ht="20.05" customHeight="1">
      <c r="B13" t="s" s="8">
        <v>29</v>
      </c>
      <c r="C13" s="9">
        <v>8.220000000000001</v>
      </c>
      <c r="D13" s="10">
        <v>11.66</v>
      </c>
      <c r="E13" s="10"/>
      <c r="F13" s="11">
        <f>PI()*C13*C13/4*0.01</f>
        <v>0.5306809726370409</v>
      </c>
      <c r="G13" s="11">
        <f>D13/F13</f>
        <v>21.9717694833857</v>
      </c>
      <c r="H13" s="10">
        <v>5.603</v>
      </c>
      <c r="I13" s="11">
        <f>H13/F13</f>
        <v>10.5581324541518</v>
      </c>
      <c r="J13" s="11"/>
      <c r="K13" s="17"/>
      <c r="L13" s="17"/>
      <c r="M13" s="17"/>
    </row>
    <row r="14" ht="20.05" customHeight="1">
      <c r="B14" t="s" s="8">
        <v>30</v>
      </c>
      <c r="C14" s="9">
        <v>8.220000000000001</v>
      </c>
      <c r="D14" s="10">
        <v>11.66</v>
      </c>
      <c r="E14" s="10"/>
      <c r="F14" s="11">
        <f>PI()*C14*C14/4*0.01</f>
        <v>0.5306809726370409</v>
      </c>
      <c r="G14" s="11">
        <f>D14/F14</f>
        <v>21.9717694833857</v>
      </c>
      <c r="H14" s="10">
        <v>4.11</v>
      </c>
      <c r="I14" s="12">
        <f>H14/F14</f>
        <v>7.74476608719686</v>
      </c>
      <c r="J14" s="11"/>
      <c r="K14" s="17"/>
      <c r="L14" s="17"/>
      <c r="M14" s="17"/>
    </row>
    <row r="15" ht="20.05" customHeight="1">
      <c r="B15" t="s" s="8">
        <v>31</v>
      </c>
      <c r="C15" s="9">
        <v>5.7</v>
      </c>
      <c r="D15" s="10">
        <v>5.314</v>
      </c>
      <c r="E15" s="10">
        <v>850</v>
      </c>
      <c r="F15" s="11">
        <f>PI()*C15*C15/4*0.01</f>
        <v>0.255175863287831</v>
      </c>
      <c r="G15" s="11">
        <f>D15/F15</f>
        <v>20.8248536187216</v>
      </c>
      <c r="H15" s="10">
        <v>1.948</v>
      </c>
      <c r="I15" s="12">
        <f>H15/F15</f>
        <v>7.6339508560914</v>
      </c>
      <c r="J15" t="s" s="14">
        <v>32</v>
      </c>
      <c r="K15" s="16">
        <v>3749</v>
      </c>
      <c r="L15" s="16">
        <f>K15*2</f>
        <v>7498</v>
      </c>
      <c r="M15" s="16">
        <f>K15*3</f>
        <v>11247</v>
      </c>
    </row>
    <row r="16" ht="20.05" customHeight="1">
      <c r="B16" t="s" s="8">
        <v>33</v>
      </c>
      <c r="C16" s="9">
        <v>6.18</v>
      </c>
      <c r="D16" s="10">
        <v>5.51</v>
      </c>
      <c r="E16" s="10"/>
      <c r="F16" s="11">
        <f>PI()*C16*C16/4*0.01</f>
        <v>0.299962408157407</v>
      </c>
      <c r="G16" s="13">
        <f>D16/F16</f>
        <v>18.3689684112304</v>
      </c>
      <c r="H16" s="10">
        <v>2.467</v>
      </c>
      <c r="I16" s="12">
        <f>H16/F16</f>
        <v>8.22436389664343</v>
      </c>
      <c r="J16" s="11"/>
      <c r="K16" s="17"/>
      <c r="L16" s="17"/>
      <c r="M16" s="17"/>
    </row>
    <row r="17" ht="20.05" customHeight="1">
      <c r="B17" t="s" s="8">
        <v>34</v>
      </c>
      <c r="C17" s="9">
        <v>6.18</v>
      </c>
      <c r="D17" s="10">
        <v>5</v>
      </c>
      <c r="E17" s="10">
        <v>1015</v>
      </c>
      <c r="F17" s="11">
        <f>PI()*C17*C17/4*0.01</f>
        <v>0.299962408157407</v>
      </c>
      <c r="G17" s="13">
        <f>D17/F17</f>
        <v>16.6687553640929</v>
      </c>
      <c r="H17" s="10">
        <v>2.993</v>
      </c>
      <c r="I17" s="11">
        <f>H17/F17</f>
        <v>9.977916960946009</v>
      </c>
      <c r="J17" t="s" s="14">
        <v>35</v>
      </c>
      <c r="K17" s="17">
        <v>1979</v>
      </c>
      <c r="L17" s="17">
        <f>K17*2</f>
        <v>3958</v>
      </c>
      <c r="M17" s="17">
        <f>K17*3</f>
        <v>5937</v>
      </c>
    </row>
    <row r="18" ht="20.05" customHeight="1">
      <c r="B18" t="s" s="8">
        <v>36</v>
      </c>
      <c r="C18" s="9">
        <v>9.02</v>
      </c>
      <c r="D18" s="10">
        <v>8.1</v>
      </c>
      <c r="E18" s="10">
        <v>293</v>
      </c>
      <c r="F18" s="11">
        <f>PI()*SUMSQ(C18)/4*0.01</f>
        <v>0.639003087332818</v>
      </c>
      <c r="G18" s="13">
        <f>D18/F18</f>
        <v>12.6759950938722</v>
      </c>
      <c r="H18" s="10">
        <v>8.949999999999999</v>
      </c>
      <c r="I18" s="13">
        <f>H18/F18</f>
        <v>14.0061921098958</v>
      </c>
      <c r="J18" t="s" s="14">
        <v>37</v>
      </c>
      <c r="K18" t="s" s="14">
        <v>38</v>
      </c>
      <c r="L18" s="17"/>
      <c r="M18" s="17"/>
    </row>
    <row r="19" ht="20.05" customHeight="1">
      <c r="B19" t="s" s="8">
        <v>39</v>
      </c>
      <c r="C19" s="9">
        <v>5.72</v>
      </c>
      <c r="D19" s="10">
        <v>2.46</v>
      </c>
      <c r="E19" s="10"/>
      <c r="F19" s="11">
        <f>PI()*C19*C19/4*0.01</f>
        <v>0.256969712693031</v>
      </c>
      <c r="G19" s="13">
        <f>D19/F19</f>
        <v>9.573112621792321</v>
      </c>
      <c r="H19" s="10">
        <v>0.331</v>
      </c>
      <c r="I19" s="12">
        <f>H19/F19</f>
        <v>1.28808954382653</v>
      </c>
      <c r="J19" s="11"/>
      <c r="K19" s="17"/>
      <c r="L19" s="17"/>
      <c r="M19" s="17"/>
    </row>
    <row r="20" ht="20.05" customHeight="1">
      <c r="B20" s="18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ht="20.05" customHeight="1">
      <c r="B21" s="18"/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ht="20.05" customHeight="1">
      <c r="B22" s="18"/>
      <c r="C22" s="9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ht="20.05" customHeight="1">
      <c r="B23" s="18"/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ht="20.05" customHeight="1">
      <c r="B24" s="18"/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20.05" customHeight="1">
      <c r="B25" t="s" s="8">
        <v>40</v>
      </c>
      <c r="C25" t="s" s="19">
        <v>41</v>
      </c>
      <c r="D25" t="s" s="20">
        <v>42</v>
      </c>
      <c r="E25" s="21"/>
      <c r="F25" s="21"/>
      <c r="G25" s="21"/>
      <c r="H25" s="21"/>
      <c r="I25" s="21"/>
      <c r="J25" s="21"/>
      <c r="K25" s="21"/>
      <c r="L25" s="21"/>
      <c r="M25" s="21"/>
    </row>
    <row r="26" ht="20.05" customHeight="1">
      <c r="B26" t="s" s="8">
        <v>43</v>
      </c>
      <c r="C26" s="22">
        <v>140</v>
      </c>
      <c r="D26" s="23">
        <f>C26/15.4324</f>
        <v>9.07182291801664</v>
      </c>
      <c r="E26" s="21"/>
      <c r="F26" t="s" s="24">
        <v>44</v>
      </c>
      <c r="G26" t="s" s="24">
        <v>45</v>
      </c>
      <c r="H26" s="21"/>
      <c r="I26" s="21"/>
      <c r="J26" s="21"/>
      <c r="K26" s="21"/>
      <c r="L26" s="21"/>
      <c r="M26" s="21"/>
    </row>
    <row r="27" ht="47.4" customHeight="1">
      <c r="B27" s="25"/>
      <c r="C27" s="26"/>
      <c r="D27" s="27"/>
      <c r="E27" s="21"/>
      <c r="F27" s="21"/>
      <c r="G27" s="27"/>
      <c r="H27" s="21"/>
      <c r="I27" s="21"/>
      <c r="J27" s="21"/>
      <c r="K27" s="21"/>
      <c r="L27" s="21"/>
      <c r="M27" s="21"/>
    </row>
  </sheetData>
  <mergeCells count="1">
    <mergeCell ref="B1:M1"/>
  </mergeCells>
  <pageMargins left="0.25" right="0.25" top="0.25" bottom="0.25" header="0.277778" footer="0.277778"/>
  <pageSetup firstPageNumber="1" fitToHeight="1" fitToWidth="1" scale="84" useFirstPageNumber="0" orientation="landscape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